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snmo-my.sharepoint.com/personal/lars_tullstedt_byggforetagen_se/Documents/BYN/Anvisningar/"/>
    </mc:Choice>
  </mc:AlternateContent>
  <xr:revisionPtr revIDLastSave="0" documentId="8_{E0B90C60-6367-460D-9AB3-30FF1CDDC4C7}" xr6:coauthVersionLast="47" xr6:coauthVersionMax="47" xr10:uidLastSave="{00000000-0000-0000-0000-000000000000}"/>
  <bookViews>
    <workbookView xWindow="1116" yWindow="1116" windowWidth="17280" windowHeight="9960" xr2:uid="{EBDB6EB8-D9CD-471A-B13C-43B8FB231799}"/>
  </bookViews>
  <sheets>
    <sheet name="Enda bladet"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1" l="1"/>
  <c r="F26" i="1"/>
  <c r="G26" i="1" s="1"/>
  <c r="H26" i="1" s="1"/>
  <c r="F25" i="1"/>
  <c r="G25" i="1" s="1"/>
  <c r="H25" i="1" s="1"/>
  <c r="F24" i="1"/>
  <c r="F19" i="1"/>
  <c r="F18" i="1"/>
  <c r="G18" i="1" s="1"/>
  <c r="F17" i="1"/>
  <c r="F9" i="1"/>
  <c r="G9" i="1" s="1"/>
  <c r="H9" i="1" s="1"/>
  <c r="F10" i="1"/>
  <c r="G10" i="1" s="1"/>
  <c r="H10" i="1" s="1"/>
  <c r="L26" i="1"/>
  <c r="L25" i="1"/>
  <c r="L24" i="1"/>
  <c r="L19" i="1"/>
  <c r="L18" i="1"/>
  <c r="L17" i="1"/>
  <c r="L9" i="1"/>
  <c r="L10" i="1"/>
  <c r="L8" i="1"/>
  <c r="D27" i="1"/>
  <c r="D20" i="1"/>
  <c r="D11" i="1"/>
  <c r="F20" i="1" l="1"/>
  <c r="F27" i="1"/>
  <c r="I25" i="1"/>
  <c r="J25" i="1" s="1"/>
  <c r="K25" i="1" s="1"/>
  <c r="G24" i="1"/>
  <c r="I24" i="1" s="1"/>
  <c r="J24" i="1" s="1"/>
  <c r="K24" i="1" s="1"/>
  <c r="I18" i="1"/>
  <c r="J18" i="1" s="1"/>
  <c r="K18" i="1" s="1"/>
  <c r="H18" i="1"/>
  <c r="G17" i="1"/>
  <c r="G19" i="1"/>
  <c r="H19" i="1" s="1"/>
  <c r="I9" i="1"/>
  <c r="F11" i="1"/>
  <c r="G8" i="1"/>
  <c r="I8" i="1" s="1"/>
  <c r="G20" i="1" l="1"/>
  <c r="H24" i="1"/>
  <c r="H27" i="1" s="1"/>
  <c r="I26" i="1" s="1"/>
  <c r="J26" i="1" s="1"/>
  <c r="K26" i="1" s="1"/>
  <c r="K27" i="1" s="1"/>
  <c r="G27" i="1"/>
  <c r="H17" i="1"/>
  <c r="H20" i="1" s="1"/>
  <c r="I19" i="1" s="1"/>
  <c r="J19" i="1" s="1"/>
  <c r="K19" i="1" s="1"/>
  <c r="K20" i="1" s="1"/>
  <c r="I17" i="1"/>
  <c r="J17" i="1" s="1"/>
  <c r="K17" i="1" s="1"/>
  <c r="G11" i="1"/>
  <c r="H8" i="1"/>
  <c r="J8" i="1"/>
  <c r="K8" i="1" s="1"/>
  <c r="J9" i="1"/>
  <c r="K9" i="1" s="1"/>
  <c r="H11" i="1" l="1"/>
  <c r="I10" i="1" s="1"/>
  <c r="J10" i="1" l="1"/>
  <c r="K10" i="1" s="1"/>
  <c r="K11" i="1" s="1"/>
</calcChain>
</file>

<file path=xl/sharedStrings.xml><?xml version="1.0" encoding="utf-8"?>
<sst xmlns="http://schemas.openxmlformats.org/spreadsheetml/2006/main" count="40" uniqueCount="21">
  <si>
    <t>Kvalificeringstid 36 månader</t>
  </si>
  <si>
    <t>Lönenivå</t>
  </si>
  <si>
    <t>Frånvaro: antal hela månader</t>
  </si>
  <si>
    <t>Arbetsdagar som tillgodoräknas sista året 
(22 arbdagar - frånvarodagar)</t>
  </si>
  <si>
    <t>Korrigering, månader</t>
  </si>
  <si>
    <t>Förlängning kvalificeringstid, månader</t>
  </si>
  <si>
    <t>År 1</t>
  </si>
  <si>
    <t>År 2</t>
  </si>
  <si>
    <t>År 3</t>
  </si>
  <si>
    <t>Kvalificeringstid 30 månader (S-yrken)</t>
  </si>
  <si>
    <t>Kvalificeringstid 24 månader (maskinförare)</t>
  </si>
  <si>
    <t>0-6 mån</t>
  </si>
  <si>
    <t>7-12 mån</t>
  </si>
  <si>
    <t>12-24 mån</t>
  </si>
  <si>
    <t>Frånvarodagar del av månad</t>
  </si>
  <si>
    <t>Frånvarodagar - hela månader (à 22 dagar)</t>
  </si>
  <si>
    <t>Beräkning av kvalificeringstid med korrigering för frånvaro hela månader och arbetsdagar utöver hela månader.</t>
  </si>
  <si>
    <t xml:space="preserve">Frånvaro: antal arbetsdagar* </t>
  </si>
  <si>
    <t xml:space="preserve">* Om antalet överstiger 22 delas detta värde upp i hela månader om 22 arbetsdagar och överskjutade del av månad mellan 0-22 dagar. </t>
  </si>
  <si>
    <t>Efter grundutbildning ska en kvalificeringstid genomföras enligt Yrkesutbildningsavtal 2020. Tiden uttrycks i månader. I antalet månader ingår semester och annan reglerad ledighet som är lika för alla, enligt kollektivavtal och statlig reglering. Annan frånvaro till följd av; sjukdom, föräldraledighet, tjänstledighet, deltid etc ska korrigeras. Detta medför att det krävs längre total tid innan ett yrkesbevis kan utfärdas och att lönen justeras upp vid ett senare tillfälle.
Grundprincip: En månad har 22 arbetsdagar. Frånvaro mer än 11 arbetsdagar medför en förlängning med en månad. 
11 arbetsdagar eller mindre medför ingen förlängning. Byggföretagen rekommenderar att korrigeringen sker årligen inför uppflyttning till nästkommande lönenivå. Sista året summeras alla frånvarodagar.
Se anvisningar till Yrkesutbildningsavtal 2020 på www.byn.se eller www.byggbranschensyrkesnamnd.se för mer information.</t>
  </si>
  <si>
    <t>Yrkesutbildningsavtal 2020 - Beräkningsstöd frånvaro för lärlingar under kvalificeringstid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</si>
</sst>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sz val="9"/>
      <color theme="1"/>
      <name val="Calibri"/>
      <family val="2"/>
      <scheme val="minor"/>
    </font>
    <font>
      <sz val="8"/>
      <color theme="1"/>
      <name val="Calibri"/>
      <family val="2"/>
      <scheme val="minor"/>
    </font>
    <font>
      <b/>
      <sz val="8"/>
      <color theme="1"/>
      <name val="Calibri"/>
      <family val="2"/>
      <scheme val="minor"/>
    </font>
    <font>
      <b/>
      <sz val="11"/>
      <color rgb="FFC00000"/>
      <name val="Calibri"/>
      <family val="2"/>
      <scheme val="minor"/>
    </font>
    <font>
      <b/>
      <sz val="16"/>
      <color theme="1"/>
      <name val="Calibri"/>
      <family val="2"/>
      <scheme val="minor"/>
    </font>
  </fonts>
  <fills count="5">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0" fillId="3" borderId="1" xfId="0" applyFill="1" applyBorder="1" applyAlignment="1" applyProtection="1">
      <alignment horizontal="right" vertical="top"/>
      <protection locked="0"/>
    </xf>
    <xf numFmtId="0" fontId="0" fillId="3" borderId="2" xfId="0" applyFill="1" applyBorder="1" applyAlignment="1" applyProtection="1">
      <alignment horizontal="right" vertical="top"/>
      <protection locked="0"/>
    </xf>
    <xf numFmtId="0" fontId="0" fillId="2" borderId="0" xfId="0" applyFill="1" applyAlignment="1">
      <alignment horizontal="left" vertical="top"/>
    </xf>
    <xf numFmtId="0" fontId="2" fillId="2" borderId="0" xfId="0" applyFont="1" applyFill="1" applyAlignment="1">
      <alignment horizontal="left" vertical="center"/>
    </xf>
    <xf numFmtId="0" fontId="1" fillId="2" borderId="0" xfId="0" applyFont="1" applyFill="1" applyAlignment="1">
      <alignment horizontal="left" vertical="top"/>
    </xf>
    <xf numFmtId="0" fontId="0" fillId="2" borderId="0" xfId="0" applyFill="1" applyAlignment="1">
      <alignment horizontal="left" vertical="top" wrapText="1"/>
    </xf>
    <xf numFmtId="0" fontId="0" fillId="2" borderId="0" xfId="0" applyFill="1" applyAlignment="1">
      <alignment horizontal="right" vertical="top"/>
    </xf>
    <xf numFmtId="0" fontId="0" fillId="2" borderId="0" xfId="0" applyFill="1" applyAlignment="1">
      <alignment horizontal="right"/>
    </xf>
    <xf numFmtId="0" fontId="3" fillId="2" borderId="0" xfId="0" applyFont="1" applyFill="1" applyAlignment="1">
      <alignment horizontal="left" vertical="top" wrapText="1"/>
    </xf>
    <xf numFmtId="0" fontId="4" fillId="2" borderId="0" xfId="0" applyFont="1" applyFill="1" applyAlignment="1">
      <alignment horizontal="left" vertical="top" wrapText="1"/>
    </xf>
    <xf numFmtId="9" fontId="0" fillId="2" borderId="0" xfId="0" applyNumberFormat="1" applyFill="1" applyAlignment="1">
      <alignment horizontal="right" vertical="top"/>
    </xf>
    <xf numFmtId="0" fontId="0" fillId="2" borderId="1" xfId="0" applyFill="1" applyBorder="1" applyAlignment="1">
      <alignment horizontal="right" vertical="top"/>
    </xf>
    <xf numFmtId="0" fontId="1" fillId="2" borderId="1" xfId="0" applyFont="1" applyFill="1" applyBorder="1" applyAlignment="1">
      <alignment horizontal="center" vertical="top"/>
    </xf>
    <xf numFmtId="0" fontId="0" fillId="2" borderId="0" xfId="0" applyFill="1" applyAlignment="1">
      <alignment vertical="top"/>
    </xf>
    <xf numFmtId="0" fontId="0" fillId="2" borderId="2" xfId="0" applyFill="1" applyBorder="1" applyAlignment="1">
      <alignment horizontal="right" vertical="top"/>
    </xf>
    <xf numFmtId="0" fontId="1" fillId="2" borderId="2" xfId="0" applyFont="1" applyFill="1" applyBorder="1" applyAlignment="1">
      <alignment horizontal="center" vertical="top"/>
    </xf>
    <xf numFmtId="0" fontId="3" fillId="2" borderId="0" xfId="0" applyFont="1" applyFill="1" applyAlignment="1">
      <alignment horizontal="right" vertical="center"/>
    </xf>
    <xf numFmtId="0" fontId="5" fillId="2" borderId="0" xfId="0" applyFont="1" applyFill="1" applyAlignment="1">
      <alignment horizontal="right" vertical="top"/>
    </xf>
    <xf numFmtId="0" fontId="2" fillId="2" borderId="0" xfId="0" applyFont="1" applyFill="1" applyAlignment="1">
      <alignment horizontal="center" vertical="center"/>
    </xf>
    <xf numFmtId="16" fontId="0" fillId="2" borderId="0" xfId="0" applyNumberFormat="1" applyFill="1" applyAlignment="1">
      <alignment horizontal="right" vertical="top"/>
    </xf>
    <xf numFmtId="0" fontId="6" fillId="2" borderId="0" xfId="0" applyFont="1" applyFill="1" applyAlignment="1">
      <alignment horizontal="left" vertical="top"/>
    </xf>
    <xf numFmtId="0" fontId="2" fillId="2" borderId="0" xfId="0" applyFont="1" applyFill="1" applyAlignment="1">
      <alignment horizontal="left" vertical="top" wrapText="1"/>
    </xf>
    <xf numFmtId="0" fontId="0" fillId="2" borderId="0" xfId="0" applyFill="1" applyAlignment="1">
      <alignment horizontal="left" vertical="top" wrapText="1"/>
    </xf>
    <xf numFmtId="0" fontId="2" fillId="4" borderId="3" xfId="0" applyFont="1" applyFill="1" applyBorder="1" applyAlignment="1">
      <alignment horizontal="left" vertical="top" wrapText="1"/>
    </xf>
    <xf numFmtId="0" fontId="2" fillId="4" borderId="4" xfId="0" applyFont="1" applyFill="1" applyBorder="1" applyAlignment="1">
      <alignment horizontal="left" vertical="top" wrapText="1"/>
    </xf>
    <xf numFmtId="0" fontId="2" fillId="4" borderId="5"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66878-2EA4-4E49-B081-BA2396064E6C}">
  <dimension ref="B1:L28"/>
  <sheetViews>
    <sheetView tabSelected="1" zoomScale="120" zoomScaleNormal="120" workbookViewId="0">
      <selection activeCell="D8" sqref="D8"/>
    </sheetView>
  </sheetViews>
  <sheetFormatPr defaultColWidth="9.109375" defaultRowHeight="14.4" x14ac:dyDescent="0.3"/>
  <cols>
    <col min="1" max="1" width="2.44140625" style="3" customWidth="1"/>
    <col min="2" max="2" width="9.6640625" style="3" customWidth="1"/>
    <col min="3" max="3" width="6.44140625" style="3" customWidth="1"/>
    <col min="4" max="6" width="15.33203125" style="3" customWidth="1"/>
    <col min="7" max="7" width="17.109375" style="3" customWidth="1"/>
    <col min="8" max="8" width="21.44140625" style="3" customWidth="1"/>
    <col min="9" max="9" width="17.109375" style="3" customWidth="1"/>
    <col min="10" max="10" width="17.109375" style="4" customWidth="1"/>
    <col min="11" max="11" width="15.5546875" style="3" customWidth="1"/>
    <col min="12" max="12" width="2.88671875" style="3" customWidth="1"/>
    <col min="13" max="16384" width="9.109375" style="3"/>
  </cols>
  <sheetData>
    <row r="1" spans="2:12" ht="9" customHeight="1" x14ac:dyDescent="0.3"/>
    <row r="2" spans="2:12" ht="42.75" customHeight="1" x14ac:dyDescent="0.3">
      <c r="B2" s="21" t="s">
        <v>20</v>
      </c>
    </row>
    <row r="3" spans="2:12" ht="29.25" customHeight="1" x14ac:dyDescent="0.3">
      <c r="B3" s="5" t="s">
        <v>16</v>
      </c>
    </row>
    <row r="4" spans="2:12" ht="135.75" customHeight="1" x14ac:dyDescent="0.3">
      <c r="B4" s="5"/>
      <c r="D4" s="23" t="s">
        <v>19</v>
      </c>
      <c r="E4" s="23"/>
      <c r="F4" s="23"/>
      <c r="G4" s="23"/>
      <c r="H4" s="23"/>
      <c r="I4" s="23"/>
      <c r="J4" s="23"/>
      <c r="K4" s="23"/>
    </row>
    <row r="5" spans="2:12" ht="20.25" customHeight="1" x14ac:dyDescent="0.3">
      <c r="B5" s="5"/>
      <c r="D5" s="6"/>
      <c r="E5" s="6"/>
      <c r="F5" s="6"/>
      <c r="G5" s="6"/>
      <c r="H5" s="6"/>
      <c r="I5" s="6"/>
      <c r="J5" s="6"/>
      <c r="K5" s="6"/>
    </row>
    <row r="6" spans="2:12" ht="24.75" customHeight="1" x14ac:dyDescent="0.3">
      <c r="D6" s="5" t="s">
        <v>0</v>
      </c>
      <c r="E6" s="5"/>
      <c r="F6" s="5"/>
    </row>
    <row r="7" spans="2:12" ht="37.5" customHeight="1" x14ac:dyDescent="0.3">
      <c r="B7" s="7"/>
      <c r="C7" s="8" t="s">
        <v>1</v>
      </c>
      <c r="D7" s="9" t="s">
        <v>2</v>
      </c>
      <c r="E7" s="9" t="s">
        <v>17</v>
      </c>
      <c r="F7" s="9" t="s">
        <v>15</v>
      </c>
      <c r="G7" s="9" t="s">
        <v>14</v>
      </c>
      <c r="H7" s="9" t="s">
        <v>3</v>
      </c>
      <c r="I7" s="9" t="s">
        <v>4</v>
      </c>
      <c r="J7" s="9" t="s">
        <v>5</v>
      </c>
      <c r="K7" s="10"/>
    </row>
    <row r="8" spans="2:12" s="7" customFormat="1" x14ac:dyDescent="0.3">
      <c r="B8" s="7" t="s">
        <v>6</v>
      </c>
      <c r="C8" s="11">
        <v>0.7</v>
      </c>
      <c r="D8" s="1">
        <v>0</v>
      </c>
      <c r="E8" s="1">
        <v>0</v>
      </c>
      <c r="F8" s="12">
        <f>INT(E8/22)</f>
        <v>0</v>
      </c>
      <c r="G8" s="12">
        <f>E8-F8*22</f>
        <v>0</v>
      </c>
      <c r="H8" s="12">
        <f>IF(G8&gt;11,-(22-G8),G8)</f>
        <v>0</v>
      </c>
      <c r="I8" s="13">
        <f>F8+IF(G8&gt;11,1,0)</f>
        <v>0</v>
      </c>
      <c r="J8" s="12">
        <f>D8+I8</f>
        <v>0</v>
      </c>
      <c r="K8" s="12">
        <f>12+J8</f>
        <v>12</v>
      </c>
      <c r="L8" s="14" t="str">
        <f>CONCATENATE(" månader på lönenivå ",C8,"")</f>
        <v xml:space="preserve"> månader på lönenivå 0,7</v>
      </c>
    </row>
    <row r="9" spans="2:12" s="7" customFormat="1" x14ac:dyDescent="0.3">
      <c r="B9" s="7" t="s">
        <v>7</v>
      </c>
      <c r="C9" s="11">
        <v>0.8</v>
      </c>
      <c r="D9" s="1">
        <v>0</v>
      </c>
      <c r="E9" s="1">
        <v>0</v>
      </c>
      <c r="F9" s="12">
        <f t="shared" ref="F9:F10" si="0">INT(E9/22)</f>
        <v>0</v>
      </c>
      <c r="G9" s="12">
        <f t="shared" ref="G9:G10" si="1">E9-F9*22</f>
        <v>0</v>
      </c>
      <c r="H9" s="12">
        <f>IF(G9&gt;11,-(22-G9),G9)</f>
        <v>0</v>
      </c>
      <c r="I9" s="13">
        <f>F9+IF(G9&gt;11,1,0)</f>
        <v>0</v>
      </c>
      <c r="J9" s="12">
        <f t="shared" ref="J9:J10" si="2">D9+I9</f>
        <v>0</v>
      </c>
      <c r="K9" s="12">
        <f>12+J9</f>
        <v>12</v>
      </c>
      <c r="L9" s="14" t="str">
        <f t="shared" ref="L9:L10" si="3">CONCATENATE(" månader på lönenivå ",C9,"")</f>
        <v xml:space="preserve"> månader på lönenivå 0,8</v>
      </c>
    </row>
    <row r="10" spans="2:12" ht="15" thickBot="1" x14ac:dyDescent="0.35">
      <c r="B10" s="7" t="s">
        <v>8</v>
      </c>
      <c r="C10" s="11">
        <v>0.9</v>
      </c>
      <c r="D10" s="2">
        <v>0</v>
      </c>
      <c r="E10" s="2">
        <v>0</v>
      </c>
      <c r="F10" s="15">
        <f t="shared" si="0"/>
        <v>0</v>
      </c>
      <c r="G10" s="15">
        <f t="shared" si="1"/>
        <v>0</v>
      </c>
      <c r="H10" s="15">
        <f>G10</f>
        <v>0</v>
      </c>
      <c r="I10" s="16">
        <f>F10+IF(H11&gt;11,1,IF(H11&lt;-11,-1,0))</f>
        <v>0</v>
      </c>
      <c r="J10" s="12">
        <f t="shared" si="2"/>
        <v>0</v>
      </c>
      <c r="K10" s="15">
        <f>12+J10</f>
        <v>12</v>
      </c>
      <c r="L10" s="14" t="str">
        <f t="shared" si="3"/>
        <v xml:space="preserve"> månader på lönenivå 0,9</v>
      </c>
    </row>
    <row r="11" spans="2:12" x14ac:dyDescent="0.3">
      <c r="B11" s="7"/>
      <c r="C11" s="7"/>
      <c r="D11" s="7" t="str">
        <f>CONCATENATE("Summa ",SUM(D8:D10)," mån")</f>
        <v>Summa 0 mån</v>
      </c>
      <c r="E11" s="7"/>
      <c r="F11" s="7" t="str">
        <f>CONCATENATE("Summa ",SUM(F8:F10)," mån")</f>
        <v>Summa 0 mån</v>
      </c>
      <c r="G11" s="7" t="str">
        <f>CONCATENATE("Summa ",SUM(G8:G10)," dagar")</f>
        <v>Summa 0 dagar</v>
      </c>
      <c r="H11" s="7">
        <f>SUM(H8:H10)</f>
        <v>0</v>
      </c>
      <c r="I11" s="17"/>
      <c r="K11" s="18" t="str">
        <f>CONCATENATE("Total tid inkl. förlängning: ",SUM(K8:K10)," mån")</f>
        <v>Total tid inkl. förlängning: 36 mån</v>
      </c>
    </row>
    <row r="12" spans="2:12" ht="9" customHeight="1" x14ac:dyDescent="0.3">
      <c r="B12" s="7"/>
      <c r="C12" s="7"/>
      <c r="D12" s="7"/>
      <c r="E12" s="7"/>
      <c r="F12" s="7"/>
      <c r="G12" s="7"/>
      <c r="H12" s="7"/>
      <c r="I12" s="17"/>
      <c r="K12" s="18"/>
    </row>
    <row r="13" spans="2:12" ht="24.75" customHeight="1" x14ac:dyDescent="0.3">
      <c r="E13" s="24" t="s">
        <v>18</v>
      </c>
      <c r="F13" s="25"/>
      <c r="G13" s="26"/>
      <c r="J13" s="19"/>
    </row>
    <row r="14" spans="2:12" ht="11.25" customHeight="1" x14ac:dyDescent="0.3">
      <c r="E14" s="22"/>
      <c r="F14" s="22"/>
      <c r="G14" s="22"/>
      <c r="J14" s="19"/>
    </row>
    <row r="15" spans="2:12" ht="23.25" customHeight="1" x14ac:dyDescent="0.3">
      <c r="D15" s="5" t="s">
        <v>9</v>
      </c>
      <c r="E15" s="5"/>
      <c r="F15" s="5"/>
    </row>
    <row r="16" spans="2:12" ht="37.5" customHeight="1" x14ac:dyDescent="0.3">
      <c r="B16" s="7"/>
      <c r="C16" s="8" t="s">
        <v>1</v>
      </c>
      <c r="D16" s="9" t="s">
        <v>2</v>
      </c>
      <c r="E16" s="9" t="s">
        <v>17</v>
      </c>
      <c r="F16" s="9" t="s">
        <v>15</v>
      </c>
      <c r="G16" s="9" t="s">
        <v>14</v>
      </c>
      <c r="H16" s="9" t="s">
        <v>3</v>
      </c>
      <c r="I16" s="9" t="s">
        <v>4</v>
      </c>
      <c r="J16" s="9" t="s">
        <v>5</v>
      </c>
      <c r="K16" s="10"/>
    </row>
    <row r="17" spans="2:12" s="7" customFormat="1" x14ac:dyDescent="0.3">
      <c r="B17" s="7" t="s">
        <v>6</v>
      </c>
      <c r="C17" s="11">
        <v>0.7</v>
      </c>
      <c r="D17" s="1">
        <v>0</v>
      </c>
      <c r="E17" s="1">
        <v>0</v>
      </c>
      <c r="F17" s="12">
        <f>INT(E17/22)</f>
        <v>0</v>
      </c>
      <c r="G17" s="12">
        <f>E17-F17*22</f>
        <v>0</v>
      </c>
      <c r="H17" s="12">
        <f>IF(G17&gt;11,-(22-G17),G17)</f>
        <v>0</v>
      </c>
      <c r="I17" s="13">
        <f>F17+IF(G17&gt;11,1,0)</f>
        <v>0</v>
      </c>
      <c r="J17" s="12">
        <f>D17+I17</f>
        <v>0</v>
      </c>
      <c r="K17" s="12">
        <f>12+J17</f>
        <v>12</v>
      </c>
      <c r="L17" s="14" t="str">
        <f>CONCATENATE(" månader på lönenivå ",C17,"")</f>
        <v xml:space="preserve"> månader på lönenivå 0,7</v>
      </c>
    </row>
    <row r="18" spans="2:12" s="7" customFormat="1" x14ac:dyDescent="0.3">
      <c r="B18" s="7" t="s">
        <v>7</v>
      </c>
      <c r="C18" s="11">
        <v>0.8</v>
      </c>
      <c r="D18" s="1">
        <v>0</v>
      </c>
      <c r="E18" s="1">
        <v>0</v>
      </c>
      <c r="F18" s="12">
        <f t="shared" ref="F18:F19" si="4">INT(E18/22)</f>
        <v>0</v>
      </c>
      <c r="G18" s="12">
        <f t="shared" ref="G18:G19" si="5">E18-F18*22</f>
        <v>0</v>
      </c>
      <c r="H18" s="12">
        <f>IF(G18&gt;11,-(22-G18),G18)</f>
        <v>0</v>
      </c>
      <c r="I18" s="13">
        <f>F18+IF(G18&gt;11,1,0)</f>
        <v>0</v>
      </c>
      <c r="J18" s="12">
        <f t="shared" ref="J18:J19" si="6">D18+I18</f>
        <v>0</v>
      </c>
      <c r="K18" s="12">
        <f>12+J18</f>
        <v>12</v>
      </c>
      <c r="L18" s="14" t="str">
        <f t="shared" ref="L18:L19" si="7">CONCATENATE(" månader på lönenivå ",C18,"")</f>
        <v xml:space="preserve"> månader på lönenivå 0,8</v>
      </c>
    </row>
    <row r="19" spans="2:12" ht="15" thickBot="1" x14ac:dyDescent="0.35">
      <c r="B19" s="7" t="s">
        <v>8</v>
      </c>
      <c r="C19" s="11">
        <v>0.9</v>
      </c>
      <c r="D19" s="2">
        <v>0</v>
      </c>
      <c r="E19" s="2">
        <v>0</v>
      </c>
      <c r="F19" s="15">
        <f t="shared" si="4"/>
        <v>0</v>
      </c>
      <c r="G19" s="15">
        <f t="shared" si="5"/>
        <v>0</v>
      </c>
      <c r="H19" s="15">
        <f>G19</f>
        <v>0</v>
      </c>
      <c r="I19" s="16">
        <f>F19+IF(H20&gt;11,1,IF(H20&lt;-11,-1,0))</f>
        <v>0</v>
      </c>
      <c r="J19" s="12">
        <f t="shared" si="6"/>
        <v>0</v>
      </c>
      <c r="K19" s="15">
        <f>6+J19</f>
        <v>6</v>
      </c>
      <c r="L19" s="14" t="str">
        <f t="shared" si="7"/>
        <v xml:space="preserve"> månader på lönenivå 0,9</v>
      </c>
    </row>
    <row r="20" spans="2:12" x14ac:dyDescent="0.3">
      <c r="B20" s="7"/>
      <c r="C20" s="7"/>
      <c r="D20" s="7" t="str">
        <f>CONCATENATE("Summa ",SUM(D17:D19)," mån")</f>
        <v>Summa 0 mån</v>
      </c>
      <c r="E20" s="7"/>
      <c r="F20" s="7" t="str">
        <f>CONCATENATE("Summa ",SUM(F17:F19)," mån")</f>
        <v>Summa 0 mån</v>
      </c>
      <c r="G20" s="7" t="str">
        <f>CONCATENATE("Summa ",SUM(G17:G19)," dagar")</f>
        <v>Summa 0 dagar</v>
      </c>
      <c r="H20" s="7">
        <f>SUM(H17:H19)</f>
        <v>0</v>
      </c>
      <c r="I20" s="17"/>
      <c r="K20" s="18" t="str">
        <f>CONCATENATE("Total tid inkl. förlängning: ",SUM(K17:K19)," mån")</f>
        <v>Total tid inkl. förlängning: 30 mån</v>
      </c>
    </row>
    <row r="21" spans="2:12" ht="38.25" customHeight="1" x14ac:dyDescent="0.3">
      <c r="J21" s="19"/>
    </row>
    <row r="22" spans="2:12" ht="29.25" customHeight="1" x14ac:dyDescent="0.3">
      <c r="D22" s="5" t="s">
        <v>10</v>
      </c>
      <c r="E22" s="5"/>
      <c r="F22" s="5"/>
    </row>
    <row r="23" spans="2:12" ht="39" customHeight="1" x14ac:dyDescent="0.3">
      <c r="B23" s="7"/>
      <c r="C23" s="8" t="s">
        <v>1</v>
      </c>
      <c r="D23" s="9" t="s">
        <v>2</v>
      </c>
      <c r="E23" s="9" t="s">
        <v>17</v>
      </c>
      <c r="F23" s="9" t="s">
        <v>15</v>
      </c>
      <c r="G23" s="9" t="s">
        <v>14</v>
      </c>
      <c r="H23" s="9" t="s">
        <v>3</v>
      </c>
      <c r="I23" s="9" t="s">
        <v>4</v>
      </c>
      <c r="J23" s="9" t="s">
        <v>5</v>
      </c>
      <c r="K23" s="10"/>
    </row>
    <row r="24" spans="2:12" s="7" customFormat="1" x14ac:dyDescent="0.3">
      <c r="B24" s="7" t="s">
        <v>11</v>
      </c>
      <c r="C24" s="11">
        <v>0.7</v>
      </c>
      <c r="D24" s="1">
        <v>0</v>
      </c>
      <c r="E24" s="1">
        <v>0</v>
      </c>
      <c r="F24" s="12">
        <f>INT(E24/22)</f>
        <v>0</v>
      </c>
      <c r="G24" s="12">
        <f>E24-F24*22</f>
        <v>0</v>
      </c>
      <c r="H24" s="12">
        <f>IF(G24&gt;11,-(22-G24),G24)</f>
        <v>0</v>
      </c>
      <c r="I24" s="13">
        <f>F24+IF(G24&gt;11,1,0)</f>
        <v>0</v>
      </c>
      <c r="J24" s="12">
        <f>D24+I24</f>
        <v>0</v>
      </c>
      <c r="K24" s="12">
        <f>6+J24</f>
        <v>6</v>
      </c>
      <c r="L24" s="14" t="str">
        <f>CONCATENATE(" månader på lönenivå ",C24,"")</f>
        <v xml:space="preserve"> månader på lönenivå 0,7</v>
      </c>
    </row>
    <row r="25" spans="2:12" s="7" customFormat="1" x14ac:dyDescent="0.3">
      <c r="B25" s="20" t="s">
        <v>12</v>
      </c>
      <c r="C25" s="11">
        <v>0.8</v>
      </c>
      <c r="D25" s="1">
        <v>0</v>
      </c>
      <c r="E25" s="1">
        <v>0</v>
      </c>
      <c r="F25" s="12">
        <f t="shared" ref="F25:F26" si="8">INT(E25/22)</f>
        <v>0</v>
      </c>
      <c r="G25" s="12">
        <f t="shared" ref="G25:G26" si="9">E25-F25*22</f>
        <v>0</v>
      </c>
      <c r="H25" s="12">
        <f>IF(G25&gt;11,-(22-G25),G25)</f>
        <v>0</v>
      </c>
      <c r="I25" s="13">
        <f>F25+IF(G25&gt;11,1,0)</f>
        <v>0</v>
      </c>
      <c r="J25" s="12">
        <f t="shared" ref="J25:J26" si="10">D25+I25</f>
        <v>0</v>
      </c>
      <c r="K25" s="12">
        <f>6+J25</f>
        <v>6</v>
      </c>
      <c r="L25" s="14" t="str">
        <f t="shared" ref="L25:L26" si="11">CONCATENATE(" månader på lönenivå ",C25,"")</f>
        <v xml:space="preserve"> månader på lönenivå 0,8</v>
      </c>
    </row>
    <row r="26" spans="2:12" ht="15" thickBot="1" x14ac:dyDescent="0.35">
      <c r="B26" s="7" t="s">
        <v>13</v>
      </c>
      <c r="C26" s="11">
        <v>0.9</v>
      </c>
      <c r="D26" s="2">
        <v>0</v>
      </c>
      <c r="E26" s="2">
        <v>0</v>
      </c>
      <c r="F26" s="15">
        <f t="shared" si="8"/>
        <v>0</v>
      </c>
      <c r="G26" s="15">
        <f t="shared" si="9"/>
        <v>0</v>
      </c>
      <c r="H26" s="15">
        <f>G26</f>
        <v>0</v>
      </c>
      <c r="I26" s="16">
        <f>F26+IF(H27&gt;11,1,IF(H27&lt;-11,-1,0))</f>
        <v>0</v>
      </c>
      <c r="J26" s="12">
        <f t="shared" si="10"/>
        <v>0</v>
      </c>
      <c r="K26" s="15">
        <f>12+J26</f>
        <v>12</v>
      </c>
      <c r="L26" s="14" t="str">
        <f t="shared" si="11"/>
        <v xml:space="preserve"> månader på lönenivå 0,9</v>
      </c>
    </row>
    <row r="27" spans="2:12" x14ac:dyDescent="0.3">
      <c r="B27" s="7"/>
      <c r="C27" s="7"/>
      <c r="D27" s="7" t="str">
        <f>CONCATENATE("Summa ",SUM(D24:D26)," mån")</f>
        <v>Summa 0 mån</v>
      </c>
      <c r="E27" s="7"/>
      <c r="F27" s="7" t="str">
        <f>CONCATENATE("Summa ",SUM(F24:F26)," mån")</f>
        <v>Summa 0 mån</v>
      </c>
      <c r="G27" s="7" t="str">
        <f>CONCATENATE("Summa ",SUM(G24:G26)," dagar")</f>
        <v>Summa 0 dagar</v>
      </c>
      <c r="H27" s="7">
        <f>SUM(H24:H26)</f>
        <v>0</v>
      </c>
      <c r="I27" s="17"/>
      <c r="K27" s="18" t="str">
        <f>CONCATENATE("Total tid inkl. förlängning: ",SUM(K24:K26)," mån")</f>
        <v>Total tid inkl. förlängning: 24 mån</v>
      </c>
    </row>
    <row r="28" spans="2:12" x14ac:dyDescent="0.3">
      <c r="J28" s="19"/>
    </row>
  </sheetData>
  <sheetProtection algorithmName="SHA-512" hashValue="sm+/+pezhyT0/aJjiW9Vb+7n8C3EBXez2+fPfGQjcsXGm3jjI4Iymdx4obvKu5Sk6mbInvXrMsHkaV1ArRvJcA==" saltValue="rgRIan7o2TUU7rtVf77vbQ==" spinCount="100000" sheet="1" objects="1" scenarios="1" selectLockedCells="1"/>
  <protectedRanges>
    <protectedRange sqref="D8:G10 D17:G19 D24:G26" name="Inmatningsfält"/>
  </protectedRanges>
  <mergeCells count="2">
    <mergeCell ref="D4:K4"/>
    <mergeCell ref="E13:G1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4780bd7-fb2e-478b-8466-803a3a262857" xsi:nil="true"/>
    <lcf76f155ced4ddcb4097134ff3c332f xmlns="f4253d68-5876-4569-9535-3cd0b22511e6">
      <Terms xmlns="http://schemas.microsoft.com/office/infopath/2007/PartnerControls"/>
    </lcf76f155ced4ddcb4097134ff3c332f>
    <SharedWithUsers xmlns="34780bd7-fb2e-478b-8466-803a3a262857">
      <UserInfo>
        <DisplayName>Martin Andersson</DisplayName>
        <AccountId>13</AccountId>
        <AccountType/>
      </UserInfo>
    </SharedWithUsers>
    <Info xmlns="f4253d68-5876-4569-9535-3cd0b22511e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AF29816179EAA44AA557866C1B74FBB5" ma:contentTypeVersion="19" ma:contentTypeDescription="Skapa ett nytt dokument." ma:contentTypeScope="" ma:versionID="6858536b564fe338ff596dcf0e7cc9b2">
  <xsd:schema xmlns:xsd="http://www.w3.org/2001/XMLSchema" xmlns:xs="http://www.w3.org/2001/XMLSchema" xmlns:p="http://schemas.microsoft.com/office/2006/metadata/properties" xmlns:ns2="f4253d68-5876-4569-9535-3cd0b22511e6" xmlns:ns3="34780bd7-fb2e-478b-8466-803a3a262857" targetNamespace="http://schemas.microsoft.com/office/2006/metadata/properties" ma:root="true" ma:fieldsID="ed9cd8d31e536a3ae80597e9f4025fbf" ns2:_="" ns3:_="">
    <xsd:import namespace="f4253d68-5876-4569-9535-3cd0b22511e6"/>
    <xsd:import namespace="34780bd7-fb2e-478b-8466-803a3a262857"/>
    <xsd:element name="properties">
      <xsd:complexType>
        <xsd:sequence>
          <xsd:element name="documentManagement">
            <xsd:complexType>
              <xsd:all>
                <xsd:element ref="ns2:Info"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253d68-5876-4569-9535-3cd0b22511e6" elementFormDefault="qualified">
    <xsd:import namespace="http://schemas.microsoft.com/office/2006/documentManagement/types"/>
    <xsd:import namespace="http://schemas.microsoft.com/office/infopath/2007/PartnerControls"/>
    <xsd:element name="Info" ma:index="8" nillable="true" ma:displayName="Info" ma:format="Dropdown" ma:internalName="Info">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Bildmarkeringar" ma:readOnly="false" ma:fieldId="{5cf76f15-5ced-4ddc-b409-7134ff3c332f}" ma:taxonomyMulti="true" ma:sspId="e0bd6e85-9be4-4cb0-baa1-9da1bd6ea6c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780bd7-fb2e-478b-8466-803a3a262857" elementFormDefault="qualified">
    <xsd:import namespace="http://schemas.microsoft.com/office/2006/documentManagement/types"/>
    <xsd:import namespace="http://schemas.microsoft.com/office/infopath/2007/PartnerControls"/>
    <xsd:element name="SharedWithUsers" ma:index="11"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lat med information" ma:internalName="SharedWithDetails" ma:readOnly="true">
      <xsd:simpleType>
        <xsd:restriction base="dms:Note">
          <xsd:maxLength value="255"/>
        </xsd:restriction>
      </xsd:simpleType>
    </xsd:element>
    <xsd:element name="TaxCatchAll" ma:index="24" nillable="true" ma:displayName="Taxonomy Catch All Column" ma:hidden="true" ma:list="{fe70af6b-f866-43c0-b945-e1482a273b8a}" ma:internalName="TaxCatchAll" ma:showField="CatchAllData" ma:web="34780bd7-fb2e-478b-8466-803a3a2628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6DBE88-7609-43A5-B751-B7A1DF939EA7}">
  <ds:schemaRefs>
    <ds:schemaRef ds:uri="http://purl.org/dc/elements/1.1/"/>
    <ds:schemaRef ds:uri="http://schemas.openxmlformats.org/package/2006/metadata/core-properties"/>
    <ds:schemaRef ds:uri="http://purl.org/dc/terms/"/>
    <ds:schemaRef ds:uri="4dc87e06-819b-4d06-8964-546fc19ec5fb"/>
    <ds:schemaRef ds:uri="http://schemas.microsoft.com/office/2006/documentManagement/types"/>
    <ds:schemaRef ds:uri="http://purl.org/dc/dcmitype/"/>
    <ds:schemaRef ds:uri="http://schemas.microsoft.com/office/infopath/2007/PartnerControls"/>
    <ds:schemaRef ds:uri="bc3ad9e5-1ebf-422f-a563-e3fd13cf14d2"/>
    <ds:schemaRef ds:uri="http://schemas.microsoft.com/office/2006/metadata/properties"/>
    <ds:schemaRef ds:uri="http://www.w3.org/XML/1998/namespace"/>
    <ds:schemaRef ds:uri="b3754486-b933-4b73-a800-6cf9b0b76b85"/>
    <ds:schemaRef ds:uri="f2266592-c28c-4084-a828-bbf8079c7b5c"/>
  </ds:schemaRefs>
</ds:datastoreItem>
</file>

<file path=customXml/itemProps2.xml><?xml version="1.0" encoding="utf-8"?>
<ds:datastoreItem xmlns:ds="http://schemas.openxmlformats.org/officeDocument/2006/customXml" ds:itemID="{773B3DCC-B17D-4DB0-8696-2829C77A5AB4}">
  <ds:schemaRefs>
    <ds:schemaRef ds:uri="http://schemas.microsoft.com/sharepoint/v3/contenttype/forms"/>
  </ds:schemaRefs>
</ds:datastoreItem>
</file>

<file path=customXml/itemProps3.xml><?xml version="1.0" encoding="utf-8"?>
<ds:datastoreItem xmlns:ds="http://schemas.openxmlformats.org/officeDocument/2006/customXml" ds:itemID="{DA5B23DF-BFD2-4480-8220-B3F8D577A0C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Enda bladet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Tullstedt, Lars</dc:creator>
  <cp:keywords/>
  <dc:description/>
  <cp:lastModifiedBy>Lars Tullstedt</cp:lastModifiedBy>
  <cp:revision/>
  <dcterms:created xsi:type="dcterms:W3CDTF">2020-06-01T11:50:42Z</dcterms:created>
  <dcterms:modified xsi:type="dcterms:W3CDTF">2024-05-21T12:39:27Z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0x010100C6F4D97EF6844B43A40B6E946DE772F0</vt:lpwstr>
  </property>
  <property fmtid="{D5CDD505-2E9C-101B-9397-08002B2CF9AE}" pid="3" name="MediaServiceImageTags">
    <vt:lpwstr/>
  </property>
  <property fmtid="{D5CDD505-2E9C-101B-9397-08002B2CF9AE}" pid="4" name="xd_ProgID">
    <vt:lpwstr/>
  </property>
  <property fmtid="{D5CDD505-2E9C-101B-9397-08002B2CF9AE}" pid="5" name="TemplateUrl">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y fmtid="{D5CDD505-2E9C-101B-9397-08002B2CF9AE}" pid="10" name="SharedWithUsers">
    <vt:lpwstr>125;#Martin Andersson</vt:lpwstr>
  </property>
</Properties>
</file>